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75" windowHeight="11925"/>
  </bookViews>
  <sheets>
    <sheet name="kalk" sheetId="4" r:id="rId1"/>
  </sheets>
  <calcPr calcId="125725"/>
</workbook>
</file>

<file path=xl/calcChain.xml><?xml version="1.0" encoding="utf-8"?>
<calcChain xmlns="http://schemas.openxmlformats.org/spreadsheetml/2006/main">
  <c r="T16" i="4"/>
  <c r="E16"/>
  <c r="D16"/>
  <c r="U15"/>
  <c r="H15"/>
  <c r="U14"/>
  <c r="H14"/>
  <c r="U13"/>
  <c r="H13"/>
  <c r="U12"/>
  <c r="H12"/>
  <c r="U11"/>
  <c r="H11"/>
  <c r="U10"/>
  <c r="H10"/>
  <c r="U9"/>
  <c r="H9"/>
  <c r="U8"/>
  <c r="H8"/>
  <c r="H7"/>
  <c r="H6"/>
  <c r="U5"/>
  <c r="H5"/>
  <c r="U4"/>
  <c r="H4"/>
  <c r="H16" s="1"/>
  <c r="I14" l="1"/>
  <c r="M14" s="1"/>
  <c r="I13"/>
  <c r="M13" s="1"/>
  <c r="I12"/>
  <c r="M12" s="1"/>
  <c r="I11"/>
  <c r="M11" s="1"/>
  <c r="I10"/>
  <c r="M10" s="1"/>
  <c r="I7"/>
  <c r="M7" s="1"/>
  <c r="I6"/>
  <c r="M6" s="1"/>
  <c r="I5"/>
  <c r="M5" s="1"/>
  <c r="I4"/>
  <c r="I15"/>
  <c r="M15" s="1"/>
  <c r="I9"/>
  <c r="M9" s="1"/>
  <c r="I8"/>
  <c r="M8" s="1"/>
  <c r="U6"/>
  <c r="U7"/>
  <c r="I16" l="1"/>
  <c r="M4"/>
  <c r="M16" l="1"/>
  <c r="N4" s="1"/>
  <c r="N3"/>
  <c r="N6" l="1"/>
  <c r="N12"/>
  <c r="N8"/>
  <c r="N5"/>
  <c r="P5" s="1"/>
  <c r="N11"/>
  <c r="P11" s="1"/>
  <c r="N9"/>
  <c r="P9" s="1"/>
  <c r="N10"/>
  <c r="P10" s="1"/>
  <c r="N14"/>
  <c r="P14" s="1"/>
  <c r="N15"/>
  <c r="P15" s="1"/>
  <c r="N7"/>
  <c r="P7" s="1"/>
  <c r="N13"/>
  <c r="P13" s="1"/>
  <c r="R7" l="1"/>
  <c r="O7"/>
  <c r="V7"/>
  <c r="R14"/>
  <c r="O14"/>
  <c r="R9"/>
  <c r="O9"/>
  <c r="R5"/>
  <c r="O5"/>
  <c r="V5"/>
  <c r="P12"/>
  <c r="P4"/>
  <c r="R13"/>
  <c r="O13"/>
  <c r="R15"/>
  <c r="O15"/>
  <c r="R10"/>
  <c r="O10"/>
  <c r="R11"/>
  <c r="O11"/>
  <c r="P8"/>
  <c r="P6"/>
  <c r="R8" l="1"/>
  <c r="O8"/>
  <c r="R12"/>
  <c r="O12"/>
  <c r="R6"/>
  <c r="O6"/>
  <c r="V6"/>
  <c r="P16"/>
  <c r="R4"/>
  <c r="R16" s="1"/>
  <c r="O4"/>
  <c r="V4"/>
  <c r="V16" s="1"/>
</calcChain>
</file>

<file path=xl/comments1.xml><?xml version="1.0" encoding="utf-8"?>
<comments xmlns="http://schemas.openxmlformats.org/spreadsheetml/2006/main">
  <authors>
    <author>X</author>
  </authors>
  <commentList>
    <comment ref="L4" authorId="0">
      <text>
        <r>
          <rPr>
            <b/>
            <sz val="8"/>
            <color indexed="81"/>
            <rFont val="Tahoma"/>
            <charset val="1"/>
          </rPr>
          <t>Sisesta siia sinu MSP tarvitud KW kulu kuus, ainult ühte ruutu!</t>
        </r>
      </text>
    </comment>
    <comment ref="T4" authorId="0">
      <text>
        <r>
          <rPr>
            <b/>
            <sz val="8"/>
            <color indexed="81"/>
            <rFont val="Tahoma"/>
            <charset val="1"/>
          </rPr>
          <t>Sisesta siia tegelik KW kulu kuus igasse ruutu, saad teada erinevust!</t>
        </r>
      </text>
    </comment>
  </commentList>
</comments>
</file>

<file path=xl/sharedStrings.xml><?xml version="1.0" encoding="utf-8"?>
<sst xmlns="http://schemas.openxmlformats.org/spreadsheetml/2006/main" count="42" uniqueCount="29">
  <si>
    <t>Keskmine KW tarbimine (päevas)</t>
  </si>
  <si>
    <t>Keskmine (4 a.)</t>
  </si>
  <si>
    <t>Kalkulaator</t>
  </si>
  <si>
    <t>Tegelik kulu KW</t>
  </si>
  <si>
    <t>Keskmine KW (päevas)</t>
  </si>
  <si>
    <t>Keskmine %</t>
  </si>
  <si>
    <t>kuup.</t>
  </si>
  <si>
    <t>kw/kuus teada</t>
  </si>
  <si>
    <t xml:space="preserve"> %</t>
  </si>
  <si>
    <t>kw päevas</t>
  </si>
  <si>
    <t>kw/kuus</t>
  </si>
  <si>
    <t>kr/kw (kodu 2)</t>
  </si>
  <si>
    <t>kr/kuus</t>
  </si>
  <si>
    <t>Tegelik KW/kuus</t>
  </si>
  <si>
    <t>Tegelik KW/päevas</t>
  </si>
  <si>
    <t>Vahe (KW) kuus</t>
  </si>
  <si>
    <t>jaanuar</t>
  </si>
  <si>
    <t>veebruar</t>
  </si>
  <si>
    <t>märts</t>
  </si>
  <si>
    <t>aprill</t>
  </si>
  <si>
    <t>mai</t>
  </si>
  <si>
    <t>juuni</t>
  </si>
  <si>
    <t>juuli</t>
  </si>
  <si>
    <t>august</t>
  </si>
  <si>
    <t>september</t>
  </si>
  <si>
    <t>oktoober</t>
  </si>
  <si>
    <t>november</t>
  </si>
  <si>
    <t>detsember</t>
  </si>
  <si>
    <t>kokku aastas KW: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</si>
</sst>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"/>
    <numFmt numFmtId="166" formatCode="#,##0.00\ &quot;kr&quot;"/>
    <numFmt numFmtId="167" formatCode="#,##0\ &quot;kr&quot;"/>
  </numFmts>
  <fonts count="25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Arial"/>
      <family val="2"/>
      <charset val="186"/>
    </font>
    <font>
      <sz val="11"/>
      <color indexed="8"/>
      <name val="Calibri"/>
      <family val="2"/>
      <charset val="186"/>
    </font>
    <font>
      <b/>
      <sz val="11"/>
      <color rgb="FF0070C0"/>
      <name val="Calibri"/>
      <family val="2"/>
      <charset val="204"/>
    </font>
    <font>
      <sz val="11"/>
      <color theme="0" tint="-0.249977111117893"/>
      <name val="Calibri"/>
      <family val="2"/>
      <charset val="186"/>
    </font>
    <font>
      <b/>
      <sz val="11"/>
      <color indexed="8"/>
      <name val="Calibri"/>
      <family val="2"/>
      <charset val="204"/>
    </font>
    <font>
      <sz val="11"/>
      <color theme="0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b/>
      <sz val="11"/>
      <color indexed="8"/>
      <name val="Calibri"/>
      <family val="2"/>
      <charset val="186"/>
    </font>
    <font>
      <b/>
      <sz val="11"/>
      <color indexed="9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60"/>
      <name val="Calibri"/>
      <family val="2"/>
      <charset val="186"/>
    </font>
    <font>
      <sz val="11"/>
      <color indexed="20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8"/>
      <color indexed="81"/>
      <name val="Tahoma"/>
      <charset val="1"/>
    </font>
  </fonts>
  <fills count="2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86">
    <xf numFmtId="0" fontId="0" fillId="0" borderId="0"/>
    <xf numFmtId="0" fontId="2" fillId="0" borderId="0"/>
    <xf numFmtId="0" fontId="1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9" fillId="9" borderId="27" applyNumberFormat="0" applyAlignment="0" applyProtection="0"/>
    <xf numFmtId="0" fontId="9" fillId="9" borderId="27" applyNumberFormat="0" applyAlignment="0" applyProtection="0"/>
    <xf numFmtId="0" fontId="10" fillId="22" borderId="28" applyNumberFormat="0" applyAlignment="0" applyProtection="0"/>
    <xf numFmtId="0" fontId="10" fillId="22" borderId="28" applyNumberFormat="0" applyAlignment="0" applyProtection="0"/>
    <xf numFmtId="0" fontId="11" fillId="22" borderId="27" applyNumberFormat="0" applyAlignment="0" applyProtection="0"/>
    <xf numFmtId="0" fontId="11" fillId="22" borderId="27" applyNumberFormat="0" applyAlignment="0" applyProtection="0"/>
    <xf numFmtId="0" fontId="12" fillId="0" borderId="29" applyNumberFormat="0" applyFill="0" applyAlignment="0" applyProtection="0"/>
    <xf numFmtId="0" fontId="12" fillId="0" borderId="29" applyNumberFormat="0" applyFill="0" applyAlignment="0" applyProtection="0"/>
    <xf numFmtId="0" fontId="13" fillId="0" borderId="30" applyNumberFormat="0" applyFill="0" applyAlignment="0" applyProtection="0"/>
    <xf numFmtId="0" fontId="13" fillId="0" borderId="30" applyNumberFormat="0" applyFill="0" applyAlignment="0" applyProtection="0"/>
    <xf numFmtId="0" fontId="14" fillId="0" borderId="31" applyNumberFormat="0" applyFill="0" applyAlignment="0" applyProtection="0"/>
    <xf numFmtId="0" fontId="14" fillId="0" borderId="31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2" applyNumberFormat="0" applyFill="0" applyAlignment="0" applyProtection="0"/>
    <xf numFmtId="0" fontId="15" fillId="0" borderId="32" applyNumberFormat="0" applyFill="0" applyAlignment="0" applyProtection="0"/>
    <xf numFmtId="0" fontId="16" fillId="23" borderId="33" applyNumberFormat="0" applyAlignment="0" applyProtection="0"/>
    <xf numFmtId="0" fontId="16" fillId="23" borderId="33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5" borderId="34" applyNumberFormat="0" applyAlignment="0" applyProtection="0"/>
    <xf numFmtId="0" fontId="3" fillId="25" borderId="34" applyNumberFormat="0" applyAlignment="0" applyProtection="0"/>
    <xf numFmtId="9" fontId="2" fillId="0" borderId="0" applyFont="0" applyFill="0" applyBorder="0" applyAlignment="0" applyProtection="0"/>
    <xf numFmtId="0" fontId="21" fillId="0" borderId="35" applyNumberFormat="0" applyFill="0" applyAlignment="0" applyProtection="0"/>
    <xf numFmtId="0" fontId="21" fillId="0" borderId="3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</cellStyleXfs>
  <cellXfs count="88">
    <xf numFmtId="0" fontId="0" fillId="0" borderId="0" xfId="0"/>
    <xf numFmtId="0" fontId="3" fillId="0" borderId="0" xfId="1" applyFont="1"/>
    <xf numFmtId="0" fontId="1" fillId="0" borderId="0" xfId="2"/>
    <xf numFmtId="0" fontId="3" fillId="0" borderId="1" xfId="1" applyFont="1" applyBorder="1" applyAlignment="1">
      <alignment horizontal="center"/>
    </xf>
    <xf numFmtId="49" fontId="3" fillId="0" borderId="1" xfId="1" applyNumberFormat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textRotation="90"/>
    </xf>
    <xf numFmtId="0" fontId="3" fillId="0" borderId="4" xfId="1" applyFont="1" applyBorder="1" applyAlignment="1">
      <alignment horizontal="center" textRotation="90"/>
    </xf>
    <xf numFmtId="0" fontId="3" fillId="0" borderId="6" xfId="1" applyFont="1" applyBorder="1" applyAlignment="1">
      <alignment horizontal="center" textRotation="90"/>
    </xf>
    <xf numFmtId="0" fontId="4" fillId="2" borderId="7" xfId="1" applyFont="1" applyFill="1" applyBorder="1" applyAlignment="1">
      <alignment horizontal="center" textRotation="90"/>
    </xf>
    <xf numFmtId="164" fontId="5" fillId="0" borderId="7" xfId="1" applyNumberFormat="1" applyFont="1" applyBorder="1" applyAlignment="1">
      <alignment horizontal="center" textRotation="90"/>
    </xf>
    <xf numFmtId="164" fontId="3" fillId="0" borderId="4" xfId="1" applyNumberFormat="1" applyFont="1" applyBorder="1" applyAlignment="1">
      <alignment horizontal="center" textRotation="90"/>
    </xf>
    <xf numFmtId="0" fontId="3" fillId="0" borderId="0" xfId="1" applyFont="1" applyBorder="1" applyAlignment="1">
      <alignment horizontal="center" textRotation="90"/>
    </xf>
    <xf numFmtId="0" fontId="3" fillId="0" borderId="5" xfId="1" applyFont="1" applyBorder="1" applyAlignment="1">
      <alignment horizontal="center" textRotation="90" wrapText="1"/>
    </xf>
    <xf numFmtId="0" fontId="3" fillId="2" borderId="5" xfId="1" applyFont="1" applyFill="1" applyBorder="1" applyAlignment="1">
      <alignment horizontal="center" textRotation="90"/>
    </xf>
    <xf numFmtId="0" fontId="1" fillId="0" borderId="8" xfId="2" applyBorder="1" applyAlignment="1">
      <alignment horizontal="center" textRotation="90"/>
    </xf>
    <xf numFmtId="0" fontId="1" fillId="0" borderId="5" xfId="2" applyBorder="1" applyAlignment="1">
      <alignment horizontal="center" textRotation="90"/>
    </xf>
    <xf numFmtId="0" fontId="1" fillId="0" borderId="0" xfId="2" applyAlignment="1">
      <alignment textRotation="90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165" fontId="3" fillId="0" borderId="13" xfId="1" applyNumberFormat="1" applyFont="1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0" fontId="3" fillId="0" borderId="13" xfId="1" applyFont="1" applyBorder="1"/>
    <xf numFmtId="0" fontId="4" fillId="2" borderId="9" xfId="1" applyFont="1" applyFill="1" applyBorder="1" applyAlignment="1">
      <alignment horizontal="center"/>
    </xf>
    <xf numFmtId="164" fontId="3" fillId="3" borderId="14" xfId="1" applyNumberFormat="1" applyFont="1" applyFill="1" applyBorder="1" applyAlignment="1">
      <alignment horizontal="center"/>
    </xf>
    <xf numFmtId="9" fontId="5" fillId="0" borderId="13" xfId="1" applyNumberFormat="1" applyFont="1" applyFill="1" applyBorder="1" applyAlignment="1">
      <alignment horizontal="center"/>
    </xf>
    <xf numFmtId="1" fontId="3" fillId="0" borderId="9" xfId="1" applyNumberFormat="1" applyFont="1" applyFill="1" applyBorder="1" applyAlignment="1">
      <alignment horizontal="center"/>
    </xf>
    <xf numFmtId="1" fontId="1" fillId="0" borderId="14" xfId="2" applyNumberFormat="1" applyBorder="1" applyAlignment="1">
      <alignment horizontal="center"/>
    </xf>
    <xf numFmtId="166" fontId="3" fillId="0" borderId="14" xfId="1" applyNumberFormat="1" applyFont="1" applyBorder="1" applyAlignment="1">
      <alignment horizontal="center"/>
    </xf>
    <xf numFmtId="1" fontId="3" fillId="0" borderId="9" xfId="1" applyNumberFormat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center"/>
    </xf>
    <xf numFmtId="1" fontId="1" fillId="0" borderId="13" xfId="2" applyNumberFormat="1" applyBorder="1" applyAlignment="1">
      <alignment horizontal="center"/>
    </xf>
    <xf numFmtId="1" fontId="1" fillId="0" borderId="9" xfId="2" applyNumberFormat="1" applyBorder="1" applyAlignment="1">
      <alignment horizontal="center"/>
    </xf>
    <xf numFmtId="1" fontId="1" fillId="0" borderId="0" xfId="2" applyNumberFormat="1" applyFill="1"/>
    <xf numFmtId="1" fontId="1" fillId="0" borderId="0" xfId="2" applyNumberFormat="1"/>
    <xf numFmtId="0" fontId="3" fillId="0" borderId="15" xfId="1" applyFont="1" applyBorder="1"/>
    <xf numFmtId="0" fontId="3" fillId="0" borderId="16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165" fontId="3" fillId="0" borderId="19" xfId="1" applyNumberFormat="1" applyFont="1" applyBorder="1" applyAlignment="1">
      <alignment horizontal="center"/>
    </xf>
    <xf numFmtId="164" fontId="3" fillId="0" borderId="15" xfId="1" applyNumberFormat="1" applyFont="1" applyBorder="1" applyAlignment="1">
      <alignment horizontal="center"/>
    </xf>
    <xf numFmtId="0" fontId="3" fillId="0" borderId="19" xfId="1" applyFont="1" applyBorder="1"/>
    <xf numFmtId="0" fontId="4" fillId="2" borderId="15" xfId="1" applyFont="1" applyFill="1" applyBorder="1" applyAlignment="1">
      <alignment horizontal="center"/>
    </xf>
    <xf numFmtId="164" fontId="3" fillId="0" borderId="20" xfId="1" applyNumberFormat="1" applyFont="1" applyBorder="1" applyAlignment="1">
      <alignment horizontal="center"/>
    </xf>
    <xf numFmtId="9" fontId="5" fillId="0" borderId="19" xfId="1" applyNumberFormat="1" applyFont="1" applyFill="1" applyBorder="1" applyAlignment="1">
      <alignment horizontal="center"/>
    </xf>
    <xf numFmtId="1" fontId="3" fillId="0" borderId="15" xfId="1" applyNumberFormat="1" applyFont="1" applyFill="1" applyBorder="1" applyAlignment="1">
      <alignment horizontal="center"/>
    </xf>
    <xf numFmtId="1" fontId="1" fillId="0" borderId="20" xfId="2" applyNumberFormat="1" applyBorder="1" applyAlignment="1">
      <alignment horizontal="center"/>
    </xf>
    <xf numFmtId="166" fontId="3" fillId="0" borderId="20" xfId="1" applyNumberFormat="1" applyFont="1" applyBorder="1" applyAlignment="1">
      <alignment horizontal="center"/>
    </xf>
    <xf numFmtId="1" fontId="3" fillId="0" borderId="15" xfId="1" applyNumberFormat="1" applyFont="1" applyBorder="1" applyAlignment="1">
      <alignment horizontal="center"/>
    </xf>
    <xf numFmtId="1" fontId="3" fillId="2" borderId="19" xfId="1" applyNumberFormat="1" applyFont="1" applyFill="1" applyBorder="1" applyAlignment="1">
      <alignment horizontal="center"/>
    </xf>
    <xf numFmtId="1" fontId="1" fillId="0" borderId="19" xfId="2" applyNumberFormat="1" applyBorder="1" applyAlignment="1">
      <alignment horizontal="center"/>
    </xf>
    <xf numFmtId="1" fontId="1" fillId="0" borderId="15" xfId="2" applyNumberFormat="1" applyBorder="1" applyAlignment="1">
      <alignment horizontal="center"/>
    </xf>
    <xf numFmtId="1" fontId="1" fillId="0" borderId="15" xfId="2" applyNumberFormat="1" applyBorder="1"/>
    <xf numFmtId="0" fontId="3" fillId="0" borderId="21" xfId="1" applyFont="1" applyBorder="1"/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165" fontId="3" fillId="0" borderId="25" xfId="1" applyNumberFormat="1" applyFont="1" applyBorder="1" applyAlignment="1">
      <alignment horizontal="center"/>
    </xf>
    <xf numFmtId="164" fontId="3" fillId="0" borderId="21" xfId="1" applyNumberFormat="1" applyFont="1" applyBorder="1" applyAlignment="1">
      <alignment horizontal="center"/>
    </xf>
    <xf numFmtId="0" fontId="3" fillId="0" borderId="25" xfId="1" applyFont="1" applyBorder="1"/>
    <xf numFmtId="0" fontId="4" fillId="2" borderId="21" xfId="1" applyFont="1" applyFill="1" applyBorder="1" applyAlignment="1">
      <alignment horizontal="center"/>
    </xf>
    <xf numFmtId="164" fontId="3" fillId="0" borderId="26" xfId="1" applyNumberFormat="1" applyFont="1" applyBorder="1" applyAlignment="1">
      <alignment horizontal="center"/>
    </xf>
    <xf numFmtId="9" fontId="5" fillId="0" borderId="25" xfId="1" applyNumberFormat="1" applyFont="1" applyFill="1" applyBorder="1" applyAlignment="1">
      <alignment horizontal="center"/>
    </xf>
    <xf numFmtId="1" fontId="3" fillId="0" borderId="21" xfId="1" applyNumberFormat="1" applyFont="1" applyFill="1" applyBorder="1" applyAlignment="1">
      <alignment horizontal="center"/>
    </xf>
    <xf numFmtId="1" fontId="1" fillId="0" borderId="26" xfId="2" applyNumberFormat="1" applyBorder="1" applyAlignment="1">
      <alignment horizontal="center"/>
    </xf>
    <xf numFmtId="166" fontId="3" fillId="0" borderId="26" xfId="1" applyNumberFormat="1" applyFont="1" applyBorder="1" applyAlignment="1">
      <alignment horizontal="center"/>
    </xf>
    <xf numFmtId="1" fontId="3" fillId="0" borderId="21" xfId="1" applyNumberFormat="1" applyFont="1" applyBorder="1" applyAlignment="1">
      <alignment horizontal="center"/>
    </xf>
    <xf numFmtId="1" fontId="3" fillId="2" borderId="25" xfId="1" applyNumberFormat="1" applyFont="1" applyFill="1" applyBorder="1" applyAlignment="1">
      <alignment horizontal="center"/>
    </xf>
    <xf numFmtId="1" fontId="1" fillId="0" borderId="25" xfId="2" applyNumberFormat="1" applyBorder="1" applyAlignment="1">
      <alignment horizontal="center"/>
    </xf>
    <xf numFmtId="1" fontId="1" fillId="0" borderId="21" xfId="2" applyNumberFormat="1" applyBorder="1"/>
    <xf numFmtId="1" fontId="6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166" fontId="3" fillId="0" borderId="0" xfId="1" applyNumberFormat="1" applyFont="1" applyAlignment="1">
      <alignment horizontal="center"/>
    </xf>
    <xf numFmtId="167" fontId="6" fillId="0" borderId="0" xfId="1" applyNumberFormat="1" applyFont="1" applyAlignment="1">
      <alignment horizontal="center"/>
    </xf>
    <xf numFmtId="0" fontId="3" fillId="0" borderId="6" xfId="1" applyFont="1" applyBorder="1"/>
    <xf numFmtId="0" fontId="3" fillId="0" borderId="4" xfId="1" applyFont="1" applyBorder="1"/>
    <xf numFmtId="3" fontId="6" fillId="0" borderId="0" xfId="1" applyNumberFormat="1" applyFont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0" xfId="1" applyFont="1" applyBorder="1" applyAlignment="1">
      <alignment horizontal="center"/>
    </xf>
  </cellXfs>
  <cellStyles count="86">
    <cellStyle name="20% - Акцент1 1" xfId="3"/>
    <cellStyle name="20% - Акцент1 2" xfId="4"/>
    <cellStyle name="20% - Акцент2 1" xfId="5"/>
    <cellStyle name="20% - Акцент2 2" xfId="6"/>
    <cellStyle name="20% - Акцент3 1" xfId="7"/>
    <cellStyle name="20% - Акцент3 2" xfId="8"/>
    <cellStyle name="20% - Акцент4 1" xfId="9"/>
    <cellStyle name="20% - Акцент4 2" xfId="10"/>
    <cellStyle name="20% - Акцент5 1" xfId="11"/>
    <cellStyle name="20% - Акцент5 2" xfId="12"/>
    <cellStyle name="20% - Акцент6 1" xfId="13"/>
    <cellStyle name="20% - Акцент6 2" xfId="14"/>
    <cellStyle name="40% - Акцент1 1" xfId="15"/>
    <cellStyle name="40% - Акцент1 2" xfId="16"/>
    <cellStyle name="40% - Акцент2 1" xfId="17"/>
    <cellStyle name="40% - Акцент2 2" xfId="18"/>
    <cellStyle name="40% - Акцент3 1" xfId="19"/>
    <cellStyle name="40% - Акцент3 2" xfId="20"/>
    <cellStyle name="40% - Акцент4 1" xfId="21"/>
    <cellStyle name="40% - Акцент4 2" xfId="22"/>
    <cellStyle name="40% - Акцент5 1" xfId="23"/>
    <cellStyle name="40% - Акцент5 2" xfId="24"/>
    <cellStyle name="40% - Акцент6 1" xfId="25"/>
    <cellStyle name="40% - Акцент6 2" xfId="26"/>
    <cellStyle name="60% - Акцент1 1" xfId="27"/>
    <cellStyle name="60% - Акцент1 2" xfId="28"/>
    <cellStyle name="60% - Акцент2 1" xfId="29"/>
    <cellStyle name="60% - Акцент2 2" xfId="30"/>
    <cellStyle name="60% - Акцент3 1" xfId="31"/>
    <cellStyle name="60% - Акцент3 2" xfId="32"/>
    <cellStyle name="60% - Акцент4 1" xfId="33"/>
    <cellStyle name="60% - Акцент4 2" xfId="34"/>
    <cellStyle name="60% - Акцент5 1" xfId="35"/>
    <cellStyle name="60% - Акцент5 2" xfId="36"/>
    <cellStyle name="60% - Акцент6 1" xfId="37"/>
    <cellStyle name="60% - Акцент6 2" xfId="38"/>
    <cellStyle name="Акцент1 1" xfId="39"/>
    <cellStyle name="Акцент1 2" xfId="40"/>
    <cellStyle name="Акцент2 1" xfId="41"/>
    <cellStyle name="Акцент2 2" xfId="42"/>
    <cellStyle name="Акцент3 1" xfId="43"/>
    <cellStyle name="Акцент3 2" xfId="44"/>
    <cellStyle name="Акцент4 1" xfId="45"/>
    <cellStyle name="Акцент4 2" xfId="46"/>
    <cellStyle name="Акцент5 1" xfId="47"/>
    <cellStyle name="Акцент5 2" xfId="48"/>
    <cellStyle name="Акцент6 1" xfId="49"/>
    <cellStyle name="Акцент6 2" xfId="50"/>
    <cellStyle name="Ввод  1" xfId="51"/>
    <cellStyle name="Ввод  2" xfId="52"/>
    <cellStyle name="Вывод 1" xfId="53"/>
    <cellStyle name="Вывод 2" xfId="54"/>
    <cellStyle name="Вычисление 1" xfId="55"/>
    <cellStyle name="Вычисление 2" xfId="56"/>
    <cellStyle name="Заголовок 1 1" xfId="57"/>
    <cellStyle name="Заголовок 1 2" xfId="58"/>
    <cellStyle name="Заголовок 2 1" xfId="59"/>
    <cellStyle name="Заголовок 2 2" xfId="60"/>
    <cellStyle name="Заголовок 3 1" xfId="61"/>
    <cellStyle name="Заголовок 3 2" xfId="62"/>
    <cellStyle name="Заголовок 4 1" xfId="63"/>
    <cellStyle name="Заголовок 4 2" xfId="64"/>
    <cellStyle name="Итог 1" xfId="65"/>
    <cellStyle name="Итог 2" xfId="66"/>
    <cellStyle name="Контрольная ячейка 1" xfId="67"/>
    <cellStyle name="Контрольная ячейка 2" xfId="68"/>
    <cellStyle name="Название 1" xfId="69"/>
    <cellStyle name="Название 2" xfId="70"/>
    <cellStyle name="Нейтральный 1" xfId="71"/>
    <cellStyle name="Нейтральный 2" xfId="72"/>
    <cellStyle name="Обычный" xfId="0" builtinId="0"/>
    <cellStyle name="Обычный 2" xfId="1"/>
    <cellStyle name="Обычный 3" xfId="2"/>
    <cellStyle name="Плохой 1" xfId="73"/>
    <cellStyle name="Плохой 2" xfId="74"/>
    <cellStyle name="Пояснение 1" xfId="75"/>
    <cellStyle name="Пояснение 2" xfId="76"/>
    <cellStyle name="Примечание 1" xfId="77"/>
    <cellStyle name="Примечание 2" xfId="78"/>
    <cellStyle name="Процентный 2" xfId="79"/>
    <cellStyle name="Связанная ячейка 1" xfId="80"/>
    <cellStyle name="Связанная ячейка 2" xfId="81"/>
    <cellStyle name="Текст предупреждения 1" xfId="82"/>
    <cellStyle name="Текст предупреждения 2" xfId="83"/>
    <cellStyle name="Хороший 1" xfId="84"/>
    <cellStyle name="Хороший 2" xfId="85"/>
  </cellStyles>
  <dxfs count="0"/>
  <tableStyles count="0" defaultTableStyle="TableStyleMedium9" defaultPivotStyle="PivotStyleLight16"/>
  <colors>
    <mruColors>
      <color rgb="FF008000"/>
      <color rgb="FFFF33CC"/>
      <color rgb="FFFF99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strRef>
              <c:f>kalk!$C$3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kalk!$C$4:$C$15</c:f>
              <c:numCache>
                <c:formatCode>General</c:formatCode>
                <c:ptCount val="12"/>
                <c:pt idx="10">
                  <c:v>47.6</c:v>
                </c:pt>
                <c:pt idx="11">
                  <c:v>54.8</c:v>
                </c:pt>
              </c:numCache>
            </c:numRef>
          </c:val>
        </c:ser>
        <c:ser>
          <c:idx val="1"/>
          <c:order val="1"/>
          <c:tx>
            <c:strRef>
              <c:f>kalk!$D$3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kalk!$D$4:$D$15</c:f>
              <c:numCache>
                <c:formatCode>General</c:formatCode>
                <c:ptCount val="12"/>
                <c:pt idx="0">
                  <c:v>54.2</c:v>
                </c:pt>
                <c:pt idx="1">
                  <c:v>59.1</c:v>
                </c:pt>
                <c:pt idx="2">
                  <c:v>43.8</c:v>
                </c:pt>
                <c:pt idx="3">
                  <c:v>31</c:v>
                </c:pt>
                <c:pt idx="4">
                  <c:v>23</c:v>
                </c:pt>
                <c:pt idx="5">
                  <c:v>16.2</c:v>
                </c:pt>
                <c:pt idx="6">
                  <c:v>17</c:v>
                </c:pt>
                <c:pt idx="7">
                  <c:v>9.4</c:v>
                </c:pt>
                <c:pt idx="8">
                  <c:v>25.4</c:v>
                </c:pt>
                <c:pt idx="9">
                  <c:v>32.5</c:v>
                </c:pt>
                <c:pt idx="10">
                  <c:v>44.2</c:v>
                </c:pt>
                <c:pt idx="11">
                  <c:v>46.8</c:v>
                </c:pt>
              </c:numCache>
            </c:numRef>
          </c:val>
        </c:ser>
        <c:ser>
          <c:idx val="2"/>
          <c:order val="2"/>
          <c:tx>
            <c:strRef>
              <c:f>kalk!$E$3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kalk!$E$4:$E$15</c:f>
              <c:numCache>
                <c:formatCode>General</c:formatCode>
                <c:ptCount val="12"/>
                <c:pt idx="0">
                  <c:v>52.5</c:v>
                </c:pt>
                <c:pt idx="1">
                  <c:v>48.3</c:v>
                </c:pt>
                <c:pt idx="2">
                  <c:v>47.5</c:v>
                </c:pt>
                <c:pt idx="3">
                  <c:v>33.9</c:v>
                </c:pt>
                <c:pt idx="4">
                  <c:v>24.1</c:v>
                </c:pt>
                <c:pt idx="5">
                  <c:v>20</c:v>
                </c:pt>
                <c:pt idx="6">
                  <c:v>19.399999999999999</c:v>
                </c:pt>
                <c:pt idx="7">
                  <c:v>18.2</c:v>
                </c:pt>
                <c:pt idx="8">
                  <c:v>23.3</c:v>
                </c:pt>
                <c:pt idx="9">
                  <c:v>27.2</c:v>
                </c:pt>
                <c:pt idx="10">
                  <c:v>38.9</c:v>
                </c:pt>
                <c:pt idx="11">
                  <c:v>52.8</c:v>
                </c:pt>
              </c:numCache>
            </c:numRef>
          </c:val>
        </c:ser>
        <c:ser>
          <c:idx val="3"/>
          <c:order val="3"/>
          <c:tx>
            <c:strRef>
              <c:f>kalk!$F$3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kalk!$F$4:$F$15</c:f>
              <c:numCache>
                <c:formatCode>General</c:formatCode>
                <c:ptCount val="12"/>
                <c:pt idx="0">
                  <c:v>62.4</c:v>
                </c:pt>
                <c:pt idx="1">
                  <c:v>63.8</c:v>
                </c:pt>
              </c:numCache>
            </c:numRef>
          </c:val>
        </c:ser>
        <c:axId val="115059712"/>
        <c:axId val="115073792"/>
      </c:barChart>
      <c:lineChart>
        <c:grouping val="standard"/>
        <c:ser>
          <c:idx val="4"/>
          <c:order val="4"/>
          <c:tx>
            <c:v>Keskmine KW kulu päevas "ideaalne mudel"</c:v>
          </c:tx>
          <c:marker>
            <c:symbol val="circle"/>
            <c:size val="4"/>
          </c:marker>
          <c:dLbls>
            <c:numFmt formatCode="#,##0" sourceLinked="0"/>
            <c:txPr>
              <a:bodyPr/>
              <a:lstStyle/>
              <a:p>
                <a:pPr>
                  <a:defRPr b="1"/>
                </a:pPr>
                <a:endParaRPr lang="ru-RU"/>
              </a:p>
            </c:txPr>
            <c:dLblPos val="t"/>
            <c:showVal val="1"/>
          </c:dLbls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kalk!$H$4:$H$15</c:f>
              <c:numCache>
                <c:formatCode>0.0</c:formatCode>
                <c:ptCount val="12"/>
                <c:pt idx="0">
                  <c:v>56.366666666666667</c:v>
                </c:pt>
                <c:pt idx="1">
                  <c:v>57.066666666666663</c:v>
                </c:pt>
                <c:pt idx="2">
                  <c:v>45.65</c:v>
                </c:pt>
                <c:pt idx="3">
                  <c:v>32.450000000000003</c:v>
                </c:pt>
                <c:pt idx="4">
                  <c:v>23.55</c:v>
                </c:pt>
                <c:pt idx="5">
                  <c:v>18.100000000000001</c:v>
                </c:pt>
                <c:pt idx="6">
                  <c:v>18.2</c:v>
                </c:pt>
                <c:pt idx="7">
                  <c:v>13.8</c:v>
                </c:pt>
                <c:pt idx="8">
                  <c:v>24.35</c:v>
                </c:pt>
                <c:pt idx="9">
                  <c:v>29.85</c:v>
                </c:pt>
                <c:pt idx="10">
                  <c:v>43.56666666666667</c:v>
                </c:pt>
                <c:pt idx="11">
                  <c:v>51.466666666666661</c:v>
                </c:pt>
              </c:numCache>
            </c:numRef>
          </c:val>
        </c:ser>
        <c:marker val="1"/>
        <c:axId val="115059712"/>
        <c:axId val="115073792"/>
      </c:lineChart>
      <c:catAx>
        <c:axId val="1150597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5073792"/>
        <c:crosses val="autoZero"/>
        <c:auto val="1"/>
        <c:lblAlgn val="ctr"/>
        <c:lblOffset val="100"/>
      </c:catAx>
      <c:valAx>
        <c:axId val="115073792"/>
        <c:scaling>
          <c:orientation val="minMax"/>
        </c:scaling>
        <c:axPos val="l"/>
        <c:majorGridlines/>
        <c:numFmt formatCode="General" sourceLinked="1"/>
        <c:tickLblPos val="nextTo"/>
        <c:crossAx val="115059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540823699421963"/>
          <c:y val="0.39621401592066402"/>
          <c:w val="0.25465840244147875"/>
          <c:h val="0.45582853845780508"/>
        </c:manualLayout>
      </c:layout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kalk!$H$3</c:f>
              <c:strCache>
                <c:ptCount val="1"/>
                <c:pt idx="0">
                  <c:v>Keskmine KW (päevas)</c:v>
                </c:pt>
              </c:strCache>
            </c:strRef>
          </c:tx>
          <c:dLbls>
            <c:dLbl>
              <c:idx val="1"/>
              <c:layout>
                <c:manualLayout>
                  <c:x val="-1.2674470824226819E-2"/>
                  <c:y val="-1.0416666666666666E-2"/>
                </c:manualLayout>
              </c:layout>
              <c:dLblPos val="outEnd"/>
              <c:showVal val="1"/>
              <c:showCatName val="1"/>
              <c:separator> </c:separator>
            </c:dLbl>
            <c:txPr>
              <a:bodyPr/>
              <a:lstStyle/>
              <a:p>
                <a:pPr>
                  <a:defRPr sz="900"/>
                </a:pPr>
                <a:endParaRPr lang="ru-RU"/>
              </a:p>
            </c:txPr>
            <c:dLblPos val="outEnd"/>
            <c:showVal val="1"/>
            <c:showCatName val="1"/>
            <c:separator> </c:separator>
            <c:showLeaderLines val="1"/>
          </c:dLbls>
          <c:cat>
            <c:strRef>
              <c:f>kalk!$B$4:$B$15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kalk!$I$4:$I$15</c:f>
              <c:numCache>
                <c:formatCode>0.0%</c:formatCode>
                <c:ptCount val="12"/>
                <c:pt idx="0">
                  <c:v>0.13601447818218379</c:v>
                </c:pt>
                <c:pt idx="1">
                  <c:v>0.13770359943695956</c:v>
                </c:pt>
                <c:pt idx="2">
                  <c:v>0.11015483611502111</c:v>
                </c:pt>
                <c:pt idx="3">
                  <c:v>7.8302835310677665E-2</c:v>
                </c:pt>
                <c:pt idx="4">
                  <c:v>5.6826865071385478E-2</c:v>
                </c:pt>
                <c:pt idx="5">
                  <c:v>4.3675849587773978E-2</c:v>
                </c:pt>
                <c:pt idx="6">
                  <c:v>4.3917152624170515E-2</c:v>
                </c:pt>
                <c:pt idx="7">
                  <c:v>3.32998190227227E-2</c:v>
                </c:pt>
                <c:pt idx="8">
                  <c:v>5.8757289362557814E-2</c:v>
                </c:pt>
                <c:pt idx="9">
                  <c:v>7.2028956364367583E-2</c:v>
                </c:pt>
                <c:pt idx="10">
                  <c:v>0.10512768952342651</c:v>
                </c:pt>
                <c:pt idx="11">
                  <c:v>0.12419062939875325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ru-RU"/>
        </a:p>
      </c:txPr>
    </c:legend>
    <c:plotVisOnly val="1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>
        <c:manualLayout>
          <c:layoutTarget val="inner"/>
          <c:xMode val="edge"/>
          <c:yMode val="edge"/>
          <c:x val="3.9958336618157592E-2"/>
          <c:y val="3.3043205604798086E-2"/>
          <c:w val="0.70049275612033968"/>
          <c:h val="0.87974435701529152"/>
        </c:manualLayout>
      </c:layout>
      <c:lineChart>
        <c:grouping val="standard"/>
        <c:ser>
          <c:idx val="5"/>
          <c:order val="0"/>
          <c:tx>
            <c:v>Sinu MSP KW kulu päevas</c:v>
          </c:tx>
          <c:spPr>
            <a:ln>
              <a:solidFill>
                <a:srgbClr val="FF0000"/>
              </a:solidFill>
            </a:ln>
          </c:spPr>
          <c:marker>
            <c:symbol val="circle"/>
            <c:size val="4"/>
          </c:marker>
          <c:dLbls>
            <c:dLbl>
              <c:idx val="0"/>
              <c:layout>
                <c:manualLayout>
                  <c:x val="-6.7124345471564371E-3"/>
                  <c:y val="6.4131823941127833E-2"/>
                </c:manualLayout>
              </c:layout>
              <c:dLblPos val="t"/>
              <c:showVal val="1"/>
            </c:dLbl>
            <c:dLbl>
              <c:idx val="1"/>
              <c:layout>
                <c:manualLayout>
                  <c:x val="-3.356217273578219E-3"/>
                  <c:y val="7.5285184626541365E-2"/>
                </c:manualLayout>
              </c:layout>
              <c:dLblPos val="t"/>
              <c:showVal val="1"/>
            </c:dLbl>
            <c:dLbl>
              <c:idx val="2"/>
              <c:layout>
                <c:manualLayout>
                  <c:x val="-2.1815412278258429E-2"/>
                  <c:y val="3.6248422227593939E-2"/>
                </c:manualLayout>
              </c:layout>
              <c:dLblPos val="t"/>
              <c:showVal val="1"/>
            </c:dLbl>
            <c:dLbl>
              <c:idx val="3"/>
              <c:layout>
                <c:manualLayout>
                  <c:x val="-3.2048043061060433E-2"/>
                  <c:y val="2.7883401713533842E-2"/>
                </c:manualLayout>
              </c:layout>
              <c:dLblPos val="t"/>
              <c:showVal val="1"/>
            </c:dLbl>
            <c:spPr>
              <a:noFill/>
              <a:ln>
                <a:noFill/>
              </a:ln>
              <a:effectLst>
                <a:outerShdw blurRad="50800" dist="50800" dir="5400000" algn="ctr" rotWithShape="0">
                  <a:schemeClr val="bg1"/>
                </a:outerShdw>
              </a:effectLst>
            </c:spPr>
            <c:txPr>
              <a:bodyPr anchor="t" anchorCtr="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ru-RU"/>
              </a:p>
            </c:txPr>
            <c:dLblPos val="t"/>
            <c:showVal val="1"/>
          </c:dLbls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kalk!$U$4:$U$7</c:f>
              <c:numCache>
                <c:formatCode>0</c:formatCode>
                <c:ptCount val="4"/>
                <c:pt idx="0">
                  <c:v>61.29032258064516</c:v>
                </c:pt>
                <c:pt idx="1">
                  <c:v>71.428571428571431</c:v>
                </c:pt>
                <c:pt idx="2">
                  <c:v>46.774193548387096</c:v>
                </c:pt>
                <c:pt idx="3">
                  <c:v>40</c:v>
                </c:pt>
              </c:numCache>
            </c:numRef>
          </c:val>
        </c:ser>
        <c:ser>
          <c:idx val="6"/>
          <c:order val="1"/>
          <c:tx>
            <c:v>Arvestas kalkulaator KW kulu päevas</c:v>
          </c:tx>
          <c:spPr>
            <a:ln>
              <a:solidFill>
                <a:srgbClr val="008000"/>
              </a:solidFill>
            </a:ln>
          </c:spPr>
          <c:marker>
            <c:symbol val="circle"/>
            <c:size val="4"/>
          </c:marker>
          <c:dLbls>
            <c:dLbl>
              <c:idx val="0"/>
              <c:layout>
                <c:manualLayout>
                  <c:x val="-2.8527846825414871E-2"/>
                  <c:y val="-2.2306721370827069E-2"/>
                </c:manualLayout>
              </c:layout>
              <c:showVal val="1"/>
            </c:dLbl>
            <c:dLbl>
              <c:idx val="1"/>
              <c:layout>
                <c:manualLayout>
                  <c:x val="-2.0137303641469321E-2"/>
                  <c:y val="-1.9518381199473675E-2"/>
                </c:manualLayout>
              </c:layout>
              <c:showVal val="1"/>
            </c:dLbl>
            <c:dLbl>
              <c:idx val="5"/>
              <c:layout>
                <c:manualLayout>
                  <c:x val="-6.7124345471564371E-3"/>
                  <c:y val="-2.7883401713533842E-2"/>
                </c:manualLayout>
              </c:layout>
              <c:showVal val="1"/>
            </c:dLbl>
            <c:dLbl>
              <c:idx val="6"/>
              <c:layout>
                <c:manualLayout>
                  <c:x val="-6.7124345471564371E-3"/>
                  <c:y val="-1.3941700856766921E-2"/>
                </c:manualLayout>
              </c:layout>
              <c:showVal val="1"/>
            </c:dLbl>
            <c:dLbl>
              <c:idx val="7"/>
              <c:layout>
                <c:manualLayout>
                  <c:x val="-2.3493520915047535E-2"/>
                  <c:y val="-4.461344274165413E-2"/>
                </c:manualLayout>
              </c:layout>
              <c:showVal val="1"/>
            </c:dLbl>
            <c:dLbl>
              <c:idx val="8"/>
              <c:layout>
                <c:manualLayout>
                  <c:x val="-2.0137303641469321E-2"/>
                  <c:y val="-3.9036762398947371E-2"/>
                </c:manualLayout>
              </c:layout>
              <c:showVal val="1"/>
            </c:dLbl>
            <c:dLbl>
              <c:idx val="9"/>
              <c:layout>
                <c:manualLayout>
                  <c:x val="-3.0205955462203987E-2"/>
                  <c:y val="-2.2306721370827069E-2"/>
                </c:manualLayout>
              </c:layout>
              <c:showVal val="1"/>
            </c:dLbl>
            <c:dLbl>
              <c:idx val="10"/>
              <c:layout>
                <c:manualLayout>
                  <c:x val="-2.8527846825414871E-2"/>
                  <c:y val="-1.9518381199473685E-2"/>
                </c:manualLayout>
              </c:layout>
              <c:showVal val="1"/>
            </c:dLbl>
            <c:dLbl>
              <c:idx val="11"/>
              <c:layout>
                <c:manualLayout>
                  <c:x val="-1.67810863678911E-2"/>
                  <c:y val="-2.5095061542180431E-2"/>
                </c:manualLayout>
              </c:layout>
              <c:showVal val="1"/>
            </c:dLbl>
            <c:txPr>
              <a:bodyPr/>
              <a:lstStyle/>
              <a:p>
                <a:pPr>
                  <a:defRPr b="1">
                    <a:solidFill>
                      <a:srgbClr val="008000"/>
                    </a:solidFill>
                  </a:defRPr>
                </a:pPr>
                <a:endParaRPr lang="ru-RU"/>
              </a:p>
            </c:txPr>
            <c:showVal val="1"/>
          </c:dLbls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kalk!$O$4:$O$15</c:f>
              <c:numCache>
                <c:formatCode>0</c:formatCode>
                <c:ptCount val="12"/>
                <c:pt idx="0">
                  <c:v>72.843249333134494</c:v>
                </c:pt>
                <c:pt idx="1">
                  <c:v>81.649424022305354</c:v>
                </c:pt>
                <c:pt idx="2">
                  <c:v>58.993985784581739</c:v>
                </c:pt>
                <c:pt idx="3">
                  <c:v>43.333333333333336</c:v>
                </c:pt>
                <c:pt idx="4">
                  <c:v>30.433918186788603</c:v>
                </c:pt>
                <c:pt idx="5">
                  <c:v>24.170518746789931</c:v>
                </c:pt>
                <c:pt idx="6">
                  <c:v>23.520055668770809</c:v>
                </c:pt>
                <c:pt idx="7">
                  <c:v>17.833888364232813</c:v>
                </c:pt>
                <c:pt idx="8">
                  <c:v>32.516692347200816</c:v>
                </c:pt>
                <c:pt idx="9">
                  <c:v>38.575475918286195</c:v>
                </c:pt>
                <c:pt idx="10">
                  <c:v>58.178394110597509</c:v>
                </c:pt>
                <c:pt idx="11">
                  <c:v>66.51092665308083</c:v>
                </c:pt>
              </c:numCache>
            </c:numRef>
          </c:val>
        </c:ser>
        <c:marker val="1"/>
        <c:axId val="114684672"/>
        <c:axId val="114686208"/>
      </c:lineChart>
      <c:catAx>
        <c:axId val="114684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114686208"/>
        <c:crosses val="autoZero"/>
        <c:auto val="1"/>
        <c:lblAlgn val="ctr"/>
        <c:lblOffset val="100"/>
      </c:catAx>
      <c:valAx>
        <c:axId val="114686208"/>
        <c:scaling>
          <c:orientation val="minMax"/>
        </c:scaling>
        <c:axPos val="l"/>
        <c:majorGridlines/>
        <c:numFmt formatCode="0" sourceLinked="1"/>
        <c:tickLblPos val="nextTo"/>
        <c:crossAx val="114684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01638460046397"/>
          <c:y val="0.37679543309399716"/>
          <c:w val="0.24238601149781899"/>
          <c:h val="0.35294919666163227"/>
        </c:manualLayout>
      </c:layout>
    </c:legend>
    <c:plotVisOnly val="1"/>
    <c:dispBlanksAs val="gap"/>
  </c:chart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v>Arvestas kalkulaator KW kulu kuus</c:v>
          </c:tx>
          <c:spPr>
            <a:solidFill>
              <a:srgbClr val="008000"/>
            </a:solidFill>
          </c:spPr>
          <c:dLbls>
            <c:txPr>
              <a:bodyPr/>
              <a:lstStyle/>
              <a:p>
                <a:pPr>
                  <a:defRPr b="1">
                    <a:solidFill>
                      <a:srgbClr val="008000"/>
                    </a:solidFill>
                  </a:defRPr>
                </a:pPr>
                <a:endParaRPr lang="ru-RU"/>
              </a:p>
            </c:txPr>
            <c:showVal val="1"/>
          </c:dLbls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kalk!$P$4:$P$15</c:f>
              <c:numCache>
                <c:formatCode>0</c:formatCode>
                <c:ptCount val="12"/>
                <c:pt idx="0">
                  <c:v>2258.1407293271695</c:v>
                </c:pt>
                <c:pt idx="1">
                  <c:v>2286.1838726245501</c:v>
                </c:pt>
                <c:pt idx="2">
                  <c:v>1828.8135593220338</c:v>
                </c:pt>
                <c:pt idx="3">
                  <c:v>1300</c:v>
                </c:pt>
                <c:pt idx="4">
                  <c:v>943.45146379044672</c:v>
                </c:pt>
                <c:pt idx="5">
                  <c:v>725.11556240369794</c:v>
                </c:pt>
                <c:pt idx="6">
                  <c:v>729.12172573189503</c:v>
                </c:pt>
                <c:pt idx="7">
                  <c:v>552.85053929121716</c:v>
                </c:pt>
                <c:pt idx="8">
                  <c:v>975.50077041602458</c:v>
                </c:pt>
                <c:pt idx="9">
                  <c:v>1195.839753466872</c:v>
                </c:pt>
                <c:pt idx="10">
                  <c:v>1745.3518233179252</c:v>
                </c:pt>
                <c:pt idx="11">
                  <c:v>2061.8387262455058</c:v>
                </c:pt>
              </c:numCache>
            </c:numRef>
          </c:val>
        </c:ser>
        <c:ser>
          <c:idx val="1"/>
          <c:order val="1"/>
          <c:tx>
            <c:v>Sinu MSP KW kulu kuus</c:v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ru-RU"/>
              </a:p>
            </c:txPr>
            <c:dLblPos val="inEnd"/>
            <c:showVal val="1"/>
          </c:dLbls>
          <c:cat>
            <c:strRef>
              <c:f>kalk!$K$4:$K$15</c:f>
              <c:strCache>
                <c:ptCount val="12"/>
                <c:pt idx="0">
                  <c:v>jaanuar</c:v>
                </c:pt>
                <c:pt idx="1">
                  <c:v>veebruar</c:v>
                </c:pt>
                <c:pt idx="2">
                  <c:v>märts</c:v>
                </c:pt>
                <c:pt idx="3">
                  <c:v>aprill</c:v>
                </c:pt>
                <c:pt idx="4">
                  <c:v>mai</c:v>
                </c:pt>
                <c:pt idx="5">
                  <c:v>juuni</c:v>
                </c:pt>
                <c:pt idx="6">
                  <c:v>juuli</c:v>
                </c:pt>
                <c:pt idx="7">
                  <c:v>august</c:v>
                </c:pt>
                <c:pt idx="8">
                  <c:v>september</c:v>
                </c:pt>
                <c:pt idx="9">
                  <c:v>oktoober</c:v>
                </c:pt>
                <c:pt idx="10">
                  <c:v>november</c:v>
                </c:pt>
                <c:pt idx="11">
                  <c:v>detsember</c:v>
                </c:pt>
              </c:strCache>
            </c:strRef>
          </c:cat>
          <c:val>
            <c:numRef>
              <c:f>kalk!$T$4:$T$15</c:f>
              <c:numCache>
                <c:formatCode>0</c:formatCode>
                <c:ptCount val="12"/>
                <c:pt idx="0">
                  <c:v>1900</c:v>
                </c:pt>
                <c:pt idx="1">
                  <c:v>2000</c:v>
                </c:pt>
                <c:pt idx="2">
                  <c:v>1450</c:v>
                </c:pt>
                <c:pt idx="3">
                  <c:v>1200</c:v>
                </c:pt>
              </c:numCache>
            </c:numRef>
          </c:val>
        </c:ser>
        <c:axId val="114736128"/>
        <c:axId val="114750208"/>
      </c:barChart>
      <c:catAx>
        <c:axId val="114736128"/>
        <c:scaling>
          <c:orientation val="minMax"/>
        </c:scaling>
        <c:axPos val="b"/>
        <c:tickLblPos val="nextTo"/>
        <c:txPr>
          <a:bodyPr/>
          <a:lstStyle/>
          <a:p>
            <a:pPr>
              <a:defRPr sz="900"/>
            </a:pPr>
            <a:endParaRPr lang="ru-RU"/>
          </a:p>
        </c:txPr>
        <c:crossAx val="114750208"/>
        <c:crosses val="autoZero"/>
        <c:auto val="1"/>
        <c:lblAlgn val="ctr"/>
        <c:lblOffset val="100"/>
      </c:catAx>
      <c:valAx>
        <c:axId val="114750208"/>
        <c:scaling>
          <c:orientation val="minMax"/>
        </c:scaling>
        <c:axPos val="l"/>
        <c:majorGridlines/>
        <c:numFmt formatCode="0" sourceLinked="1"/>
        <c:tickLblPos val="nextTo"/>
        <c:crossAx val="114736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95249</xdr:rowOff>
    </xdr:from>
    <xdr:to>
      <xdr:col>8</xdr:col>
      <xdr:colOff>839932</xdr:colOff>
      <xdr:row>40</xdr:row>
      <xdr:rowOff>76200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25977</xdr:colOff>
      <xdr:row>41</xdr:row>
      <xdr:rowOff>8661</xdr:rowOff>
    </xdr:from>
    <xdr:to>
      <xdr:col>8</xdr:col>
      <xdr:colOff>839932</xdr:colOff>
      <xdr:row>64</xdr:row>
      <xdr:rowOff>170585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86591</xdr:colOff>
      <xdr:row>16</xdr:row>
      <xdr:rowOff>77933</xdr:rowOff>
    </xdr:from>
    <xdr:to>
      <xdr:col>23</xdr:col>
      <xdr:colOff>346362</xdr:colOff>
      <xdr:row>40</xdr:row>
      <xdr:rowOff>60614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112567</xdr:colOff>
      <xdr:row>41</xdr:row>
      <xdr:rowOff>8658</xdr:rowOff>
    </xdr:from>
    <xdr:to>
      <xdr:col>23</xdr:col>
      <xdr:colOff>346363</xdr:colOff>
      <xdr:row>64</xdr:row>
      <xdr:rowOff>190499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16"/>
  <sheetViews>
    <sheetView tabSelected="1" zoomScale="90" zoomScaleNormal="90" workbookViewId="0">
      <selection activeCell="T77" sqref="T77"/>
    </sheetView>
  </sheetViews>
  <sheetFormatPr defaultRowHeight="15"/>
  <cols>
    <col min="1" max="1" width="9.140625" style="1" customWidth="1"/>
    <col min="2" max="2" width="11.140625" style="1" customWidth="1"/>
    <col min="3" max="6" width="9.140625" style="1" customWidth="1"/>
    <col min="7" max="7" width="1.42578125" style="1" customWidth="1"/>
    <col min="8" max="8" width="13.42578125" style="1" customWidth="1"/>
    <col min="9" max="9" width="12.7109375" style="1" customWidth="1"/>
    <col min="10" max="10" width="1.7109375" style="1" customWidth="1"/>
    <col min="11" max="11" width="11.42578125" style="1" customWidth="1"/>
    <col min="12" max="12" width="9.140625" style="1"/>
    <col min="13" max="14" width="7.28515625" style="1" customWidth="1"/>
    <col min="15" max="15" width="9.140625" style="1" customWidth="1"/>
    <col min="16" max="17" width="9.140625" style="1"/>
    <col min="18" max="18" width="10.85546875" style="1" customWidth="1"/>
    <col min="19" max="19" width="2" style="1" customWidth="1"/>
    <col min="20" max="20" width="9.140625" style="1" customWidth="1"/>
    <col min="21" max="22" width="9.140625" style="2"/>
    <col min="23" max="23" width="5.42578125" style="2" customWidth="1"/>
    <col min="24" max="34" width="5.28515625" style="2" customWidth="1"/>
    <col min="35" max="35" width="5.28515625" style="1" customWidth="1"/>
    <col min="36" max="36" width="9.140625" style="2"/>
    <col min="37" max="16384" width="9.140625" style="1"/>
  </cols>
  <sheetData>
    <row r="1" spans="1:35" ht="15.75" thickBot="1"/>
    <row r="2" spans="1:35" ht="15.75" thickBot="1">
      <c r="B2" s="81"/>
      <c r="C2" s="83" t="s">
        <v>0</v>
      </c>
      <c r="D2" s="84"/>
      <c r="E2" s="84"/>
      <c r="F2" s="85"/>
      <c r="H2" s="83" t="s">
        <v>1</v>
      </c>
      <c r="I2" s="85"/>
      <c r="K2" s="83" t="s">
        <v>2</v>
      </c>
      <c r="L2" s="84"/>
      <c r="M2" s="84"/>
      <c r="N2" s="84"/>
      <c r="O2" s="84"/>
      <c r="P2" s="84"/>
      <c r="Q2" s="84"/>
      <c r="R2" s="85"/>
      <c r="T2" s="83" t="s">
        <v>3</v>
      </c>
      <c r="U2" s="84"/>
      <c r="V2" s="85"/>
    </row>
    <row r="3" spans="1:35" ht="114" thickBot="1">
      <c r="B3" s="80"/>
      <c r="C3" s="3">
        <v>2006</v>
      </c>
      <c r="D3" s="4">
        <v>2007</v>
      </c>
      <c r="E3" s="5">
        <v>2008</v>
      </c>
      <c r="F3" s="6">
        <v>2009</v>
      </c>
      <c r="G3" s="7"/>
      <c r="H3" s="8" t="s">
        <v>4</v>
      </c>
      <c r="I3" s="9" t="s">
        <v>5</v>
      </c>
      <c r="K3" s="10" t="s">
        <v>6</v>
      </c>
      <c r="L3" s="11" t="s">
        <v>7</v>
      </c>
      <c r="M3" s="10" t="s">
        <v>8</v>
      </c>
      <c r="N3" s="12">
        <f>MAX(M4:M15)</f>
        <v>0.13770359943695956</v>
      </c>
      <c r="O3" s="13" t="s">
        <v>9</v>
      </c>
      <c r="P3" s="14" t="s">
        <v>10</v>
      </c>
      <c r="Q3" s="15" t="s">
        <v>11</v>
      </c>
      <c r="R3" s="9" t="s">
        <v>12</v>
      </c>
      <c r="T3" s="16" t="s">
        <v>13</v>
      </c>
      <c r="U3" s="17" t="s">
        <v>14</v>
      </c>
      <c r="V3" s="18" t="s">
        <v>15</v>
      </c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</row>
    <row r="4" spans="1:35">
      <c r="A4" s="1">
        <v>31</v>
      </c>
      <c r="B4" s="20" t="s">
        <v>16</v>
      </c>
      <c r="C4" s="21"/>
      <c r="D4" s="22">
        <v>54.2</v>
      </c>
      <c r="E4" s="22">
        <v>52.5</v>
      </c>
      <c r="F4" s="23">
        <v>62.4</v>
      </c>
      <c r="G4" s="7"/>
      <c r="H4" s="24">
        <f>SUM(C4:F4)/3</f>
        <v>56.366666666666667</v>
      </c>
      <c r="I4" s="25">
        <f>H4/$H$16</f>
        <v>0.13601447818218379</v>
      </c>
      <c r="K4" s="26" t="s">
        <v>16</v>
      </c>
      <c r="L4" s="27"/>
      <c r="M4" s="28">
        <f>I4</f>
        <v>0.13601447818218379</v>
      </c>
      <c r="N4" s="29">
        <f t="shared" ref="N4:N15" si="0">M4*$M$16/$N$3</f>
        <v>0.98773364485981319</v>
      </c>
      <c r="O4" s="30">
        <f>P4/A4</f>
        <v>72.843249333134494</v>
      </c>
      <c r="P4" s="31">
        <f>IF($L$4&gt;0,$L$4*N4/$N$4,IF($L$4&gt;0,$L$4*N4/$N$4,IF($L$5&gt;0,$L$5*N4/$N$5,IF($L$6&gt;0,$L$6*N4/$N$6,IF($L$7&gt;0,$L$7*N4/$N$7,IF($L$8&gt;0,$L$8*N4/$N$8,IF($L$9&gt;0,$L$9*N4/$N$9,IF($L$10&gt;0,$L$10*N4/$N$10,IF($L$11&gt;0,$L$11*N4/$N$11,IF($L$12&gt;0,$L$12*N4/$N$12,IF($L$13&gt;0,$L$13*N4/$N$13,IF($L$14&gt;0,$L$14*N4/$N$14,IF($L$15&gt;0,$L$15*N4/$N$15,0)))))))))))))</f>
        <v>2258.1407293271695</v>
      </c>
      <c r="Q4" s="32">
        <v>1.42</v>
      </c>
      <c r="R4" s="33">
        <f t="shared" ref="R4:R15" si="1">P4*Q4</f>
        <v>3206.5598356445807</v>
      </c>
      <c r="T4" s="34">
        <v>1900</v>
      </c>
      <c r="U4" s="35">
        <f>T4/A4</f>
        <v>61.29032258064516</v>
      </c>
      <c r="V4" s="36">
        <f>T4-P4</f>
        <v>-358.14072932716954</v>
      </c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8"/>
    </row>
    <row r="5" spans="1:35">
      <c r="A5" s="1">
        <v>28</v>
      </c>
      <c r="B5" s="39" t="s">
        <v>17</v>
      </c>
      <c r="C5" s="40"/>
      <c r="D5" s="41">
        <v>59.1</v>
      </c>
      <c r="E5" s="41">
        <v>48.3</v>
      </c>
      <c r="F5" s="42">
        <v>63.8</v>
      </c>
      <c r="G5" s="7"/>
      <c r="H5" s="43">
        <f>SUM(D5:F5)/3</f>
        <v>57.066666666666663</v>
      </c>
      <c r="I5" s="44">
        <f t="shared" ref="I5:I15" si="2">H5/$H$16</f>
        <v>0.13770359943695956</v>
      </c>
      <c r="K5" s="45" t="s">
        <v>17</v>
      </c>
      <c r="L5" s="46"/>
      <c r="M5" s="47">
        <f>I5</f>
        <v>0.13770359943695956</v>
      </c>
      <c r="N5" s="48">
        <f t="shared" si="0"/>
        <v>1</v>
      </c>
      <c r="O5" s="49">
        <f t="shared" ref="O5:O15" si="3">P5/A5</f>
        <v>81.649424022305354</v>
      </c>
      <c r="P5" s="50">
        <f t="shared" ref="P5:P15" si="4">IF($L$4&gt;0,$L$4*N5/$N$4,IF($L$4&gt;0,$L$4*N5/$N$4,IF($L$5&gt;0,$L$5*N5/$N$5,IF($L$6&gt;0,$L$6*N5/$N$6,IF($L$7&gt;0,$L$7*N5/$N$7,IF($L$8&gt;0,$L$8*N5/$N$8,IF($L$9&gt;0,$L$9*N5/$N$9,IF($L$10&gt;0,$L$10*N5/$N$10,IF($L$11&gt;0,$L$11*N5/$N$11,IF($L$12&gt;0,$L$12*N5/$N$12,IF($L$13&gt;0,$L$13*N5/$N$13,IF($L$14&gt;0,$L$14*N5/$N$14,IF($L$15&gt;0,$L$15*N5/$N$15,0)))))))))))))</f>
        <v>2286.1838726245501</v>
      </c>
      <c r="Q5" s="51">
        <v>1.42</v>
      </c>
      <c r="R5" s="52">
        <f t="shared" si="1"/>
        <v>3246.381099126861</v>
      </c>
      <c r="T5" s="53">
        <v>2000</v>
      </c>
      <c r="U5" s="54">
        <f t="shared" ref="U5:U15" si="5">T5/A5</f>
        <v>71.428571428571431</v>
      </c>
      <c r="V5" s="55">
        <f t="shared" ref="V5:V7" si="6">T5-P5</f>
        <v>-286.18387262455008</v>
      </c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8"/>
    </row>
    <row r="6" spans="1:35">
      <c r="A6" s="1">
        <v>31</v>
      </c>
      <c r="B6" s="39" t="s">
        <v>18</v>
      </c>
      <c r="C6" s="40"/>
      <c r="D6" s="41">
        <v>43.8</v>
      </c>
      <c r="E6" s="41">
        <v>47.5</v>
      </c>
      <c r="F6" s="42"/>
      <c r="G6" s="7"/>
      <c r="H6" s="43">
        <f t="shared" ref="H6:H13" si="7">SUM(D6:F6)/2</f>
        <v>45.65</v>
      </c>
      <c r="I6" s="44">
        <f t="shared" si="2"/>
        <v>0.11015483611502111</v>
      </c>
      <c r="K6" s="45" t="s">
        <v>18</v>
      </c>
      <c r="L6" s="46"/>
      <c r="M6" s="47">
        <f t="shared" ref="M6:M15" si="8">I6</f>
        <v>0.11015483611502111</v>
      </c>
      <c r="N6" s="48">
        <f t="shared" si="0"/>
        <v>0.79994158878504684</v>
      </c>
      <c r="O6" s="49">
        <f t="shared" si="3"/>
        <v>58.993985784581739</v>
      </c>
      <c r="P6" s="50">
        <f t="shared" si="4"/>
        <v>1828.8135593220338</v>
      </c>
      <c r="Q6" s="51">
        <v>1.42</v>
      </c>
      <c r="R6" s="52">
        <f t="shared" si="1"/>
        <v>2596.9152542372881</v>
      </c>
      <c r="T6" s="53">
        <v>1450</v>
      </c>
      <c r="U6" s="54">
        <f t="shared" si="5"/>
        <v>46.774193548387096</v>
      </c>
      <c r="V6" s="55">
        <f t="shared" si="6"/>
        <v>-378.81355932203383</v>
      </c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8"/>
    </row>
    <row r="7" spans="1:35">
      <c r="A7" s="1">
        <v>30</v>
      </c>
      <c r="B7" s="39" t="s">
        <v>19</v>
      </c>
      <c r="C7" s="40"/>
      <c r="D7" s="41">
        <v>31</v>
      </c>
      <c r="E7" s="41">
        <v>33.9</v>
      </c>
      <c r="F7" s="42"/>
      <c r="G7" s="7"/>
      <c r="H7" s="43">
        <f t="shared" si="7"/>
        <v>32.450000000000003</v>
      </c>
      <c r="I7" s="44">
        <f t="shared" si="2"/>
        <v>7.8302835310677665E-2</v>
      </c>
      <c r="K7" s="45" t="s">
        <v>19</v>
      </c>
      <c r="L7" s="46">
        <v>1300</v>
      </c>
      <c r="M7" s="47">
        <f t="shared" si="8"/>
        <v>7.8302835310677665E-2</v>
      </c>
      <c r="N7" s="48">
        <f t="shared" si="0"/>
        <v>0.56863317757009357</v>
      </c>
      <c r="O7" s="49">
        <f t="shared" si="3"/>
        <v>43.333333333333336</v>
      </c>
      <c r="P7" s="50">
        <f t="shared" si="4"/>
        <v>1300</v>
      </c>
      <c r="Q7" s="51">
        <v>1.42</v>
      </c>
      <c r="R7" s="52">
        <f t="shared" si="1"/>
        <v>1846</v>
      </c>
      <c r="T7" s="53">
        <v>1200</v>
      </c>
      <c r="U7" s="54">
        <f t="shared" si="5"/>
        <v>40</v>
      </c>
      <c r="V7" s="55">
        <f t="shared" si="6"/>
        <v>-100</v>
      </c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8"/>
    </row>
    <row r="8" spans="1:35">
      <c r="A8" s="1">
        <v>31</v>
      </c>
      <c r="B8" s="39" t="s">
        <v>20</v>
      </c>
      <c r="C8" s="40"/>
      <c r="D8" s="41">
        <v>23</v>
      </c>
      <c r="E8" s="41">
        <v>24.1</v>
      </c>
      <c r="F8" s="42"/>
      <c r="G8" s="7"/>
      <c r="H8" s="43">
        <f t="shared" si="7"/>
        <v>23.55</v>
      </c>
      <c r="I8" s="44">
        <f t="shared" si="2"/>
        <v>5.6826865071385478E-2</v>
      </c>
      <c r="K8" s="45" t="s">
        <v>20</v>
      </c>
      <c r="L8" s="46"/>
      <c r="M8" s="47">
        <f t="shared" si="8"/>
        <v>5.6826865071385478E-2</v>
      </c>
      <c r="N8" s="48">
        <f t="shared" si="0"/>
        <v>0.41267523364485986</v>
      </c>
      <c r="O8" s="49">
        <f t="shared" si="3"/>
        <v>30.433918186788603</v>
      </c>
      <c r="P8" s="50">
        <f t="shared" si="4"/>
        <v>943.45146379044672</v>
      </c>
      <c r="Q8" s="51">
        <v>1.42</v>
      </c>
      <c r="R8" s="52">
        <f t="shared" si="1"/>
        <v>1339.7010785824343</v>
      </c>
      <c r="T8" s="53"/>
      <c r="U8" s="54">
        <f t="shared" si="5"/>
        <v>0</v>
      </c>
      <c r="V8" s="56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8"/>
    </row>
    <row r="9" spans="1:35">
      <c r="A9" s="1">
        <v>30</v>
      </c>
      <c r="B9" s="39" t="s">
        <v>21</v>
      </c>
      <c r="C9" s="40"/>
      <c r="D9" s="41">
        <v>16.2</v>
      </c>
      <c r="E9" s="41">
        <v>20</v>
      </c>
      <c r="F9" s="42"/>
      <c r="G9" s="7"/>
      <c r="H9" s="43">
        <f t="shared" si="7"/>
        <v>18.100000000000001</v>
      </c>
      <c r="I9" s="44">
        <f t="shared" si="2"/>
        <v>4.3675849587773978E-2</v>
      </c>
      <c r="K9" s="45" t="s">
        <v>21</v>
      </c>
      <c r="L9" s="46"/>
      <c r="M9" s="47">
        <f t="shared" si="8"/>
        <v>4.3675849587773978E-2</v>
      </c>
      <c r="N9" s="48">
        <f t="shared" si="0"/>
        <v>0.31717289719626174</v>
      </c>
      <c r="O9" s="49">
        <f t="shared" si="3"/>
        <v>24.170518746789931</v>
      </c>
      <c r="P9" s="50">
        <f t="shared" si="4"/>
        <v>725.11556240369794</v>
      </c>
      <c r="Q9" s="51">
        <v>1.42</v>
      </c>
      <c r="R9" s="52">
        <f t="shared" si="1"/>
        <v>1029.6640986132511</v>
      </c>
      <c r="T9" s="53"/>
      <c r="U9" s="54">
        <f t="shared" si="5"/>
        <v>0</v>
      </c>
      <c r="V9" s="56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8"/>
    </row>
    <row r="10" spans="1:35">
      <c r="A10" s="1">
        <v>31</v>
      </c>
      <c r="B10" s="39" t="s">
        <v>22</v>
      </c>
      <c r="C10" s="40"/>
      <c r="D10" s="41">
        <v>17</v>
      </c>
      <c r="E10" s="41">
        <v>19.399999999999999</v>
      </c>
      <c r="F10" s="42"/>
      <c r="G10" s="7"/>
      <c r="H10" s="43">
        <f t="shared" si="7"/>
        <v>18.2</v>
      </c>
      <c r="I10" s="44">
        <f t="shared" si="2"/>
        <v>4.3917152624170515E-2</v>
      </c>
      <c r="K10" s="45" t="s">
        <v>22</v>
      </c>
      <c r="L10" s="46"/>
      <c r="M10" s="47">
        <f t="shared" si="8"/>
        <v>4.3917152624170515E-2</v>
      </c>
      <c r="N10" s="48">
        <f t="shared" si="0"/>
        <v>0.31892523364485981</v>
      </c>
      <c r="O10" s="49">
        <f t="shared" si="3"/>
        <v>23.520055668770809</v>
      </c>
      <c r="P10" s="50">
        <f t="shared" si="4"/>
        <v>729.12172573189503</v>
      </c>
      <c r="Q10" s="51">
        <v>1.42</v>
      </c>
      <c r="R10" s="52">
        <f t="shared" si="1"/>
        <v>1035.3528505392908</v>
      </c>
      <c r="T10" s="53"/>
      <c r="U10" s="54">
        <f t="shared" si="5"/>
        <v>0</v>
      </c>
      <c r="V10" s="56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8"/>
    </row>
    <row r="11" spans="1:35">
      <c r="A11" s="1">
        <v>31</v>
      </c>
      <c r="B11" s="39" t="s">
        <v>23</v>
      </c>
      <c r="C11" s="40"/>
      <c r="D11" s="41">
        <v>9.4</v>
      </c>
      <c r="E11" s="41">
        <v>18.2</v>
      </c>
      <c r="F11" s="42"/>
      <c r="G11" s="7"/>
      <c r="H11" s="43">
        <f t="shared" si="7"/>
        <v>13.8</v>
      </c>
      <c r="I11" s="44">
        <f t="shared" si="2"/>
        <v>3.32998190227227E-2</v>
      </c>
      <c r="K11" s="45" t="s">
        <v>23</v>
      </c>
      <c r="L11" s="46"/>
      <c r="M11" s="47">
        <f t="shared" si="8"/>
        <v>3.32998190227227E-2</v>
      </c>
      <c r="N11" s="48">
        <f t="shared" si="0"/>
        <v>0.24182242990654207</v>
      </c>
      <c r="O11" s="49">
        <f t="shared" si="3"/>
        <v>17.833888364232813</v>
      </c>
      <c r="P11" s="50">
        <f t="shared" si="4"/>
        <v>552.85053929121716</v>
      </c>
      <c r="Q11" s="51">
        <v>1.42</v>
      </c>
      <c r="R11" s="52">
        <f t="shared" si="1"/>
        <v>785.04776579352836</v>
      </c>
      <c r="T11" s="53"/>
      <c r="U11" s="54">
        <f t="shared" si="5"/>
        <v>0</v>
      </c>
      <c r="V11" s="56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8"/>
    </row>
    <row r="12" spans="1:35">
      <c r="A12" s="1">
        <v>30</v>
      </c>
      <c r="B12" s="39" t="s">
        <v>24</v>
      </c>
      <c r="C12" s="40"/>
      <c r="D12" s="41">
        <v>25.4</v>
      </c>
      <c r="E12" s="41">
        <v>23.3</v>
      </c>
      <c r="F12" s="42"/>
      <c r="G12" s="7"/>
      <c r="H12" s="43">
        <f t="shared" si="7"/>
        <v>24.35</v>
      </c>
      <c r="I12" s="44">
        <f t="shared" si="2"/>
        <v>5.8757289362557814E-2</v>
      </c>
      <c r="K12" s="45" t="s">
        <v>24</v>
      </c>
      <c r="L12" s="46"/>
      <c r="M12" s="47">
        <f t="shared" si="8"/>
        <v>5.8757289362557814E-2</v>
      </c>
      <c r="N12" s="48">
        <f t="shared" si="0"/>
        <v>0.42669392523364491</v>
      </c>
      <c r="O12" s="49">
        <f t="shared" si="3"/>
        <v>32.516692347200816</v>
      </c>
      <c r="P12" s="50">
        <f t="shared" si="4"/>
        <v>975.50077041602458</v>
      </c>
      <c r="Q12" s="51">
        <v>1.42</v>
      </c>
      <c r="R12" s="52">
        <f t="shared" si="1"/>
        <v>1385.2110939907548</v>
      </c>
      <c r="T12" s="53"/>
      <c r="U12" s="54">
        <f t="shared" si="5"/>
        <v>0</v>
      </c>
      <c r="V12" s="56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8"/>
    </row>
    <row r="13" spans="1:35">
      <c r="A13" s="1">
        <v>31</v>
      </c>
      <c r="B13" s="39" t="s">
        <v>25</v>
      </c>
      <c r="C13" s="40"/>
      <c r="D13" s="41">
        <v>32.5</v>
      </c>
      <c r="E13" s="41">
        <v>27.2</v>
      </c>
      <c r="F13" s="42"/>
      <c r="G13" s="7"/>
      <c r="H13" s="43">
        <f t="shared" si="7"/>
        <v>29.85</v>
      </c>
      <c r="I13" s="44">
        <f t="shared" si="2"/>
        <v>7.2028956364367583E-2</v>
      </c>
      <c r="K13" s="45" t="s">
        <v>25</v>
      </c>
      <c r="L13" s="46"/>
      <c r="M13" s="47">
        <f t="shared" si="8"/>
        <v>7.2028956364367583E-2</v>
      </c>
      <c r="N13" s="48">
        <f t="shared" si="0"/>
        <v>0.52307242990654212</v>
      </c>
      <c r="O13" s="49">
        <f t="shared" si="3"/>
        <v>38.575475918286195</v>
      </c>
      <c r="P13" s="50">
        <f t="shared" si="4"/>
        <v>1195.839753466872</v>
      </c>
      <c r="Q13" s="51">
        <v>1.42</v>
      </c>
      <c r="R13" s="52">
        <f t="shared" si="1"/>
        <v>1698.0924499229582</v>
      </c>
      <c r="T13" s="53"/>
      <c r="U13" s="54">
        <f t="shared" si="5"/>
        <v>0</v>
      </c>
      <c r="V13" s="56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8"/>
    </row>
    <row r="14" spans="1:35">
      <c r="A14" s="1">
        <v>30</v>
      </c>
      <c r="B14" s="39" t="s">
        <v>26</v>
      </c>
      <c r="C14" s="40">
        <v>47.6</v>
      </c>
      <c r="D14" s="41">
        <v>44.2</v>
      </c>
      <c r="E14" s="41">
        <v>38.9</v>
      </c>
      <c r="F14" s="42"/>
      <c r="G14" s="7"/>
      <c r="H14" s="43">
        <f>SUM(C14:F14)/3</f>
        <v>43.56666666666667</v>
      </c>
      <c r="I14" s="44">
        <f t="shared" si="2"/>
        <v>0.10512768952342651</v>
      </c>
      <c r="K14" s="45" t="s">
        <v>26</v>
      </c>
      <c r="L14" s="46"/>
      <c r="M14" s="47">
        <f t="shared" si="8"/>
        <v>0.10512768952342651</v>
      </c>
      <c r="N14" s="48">
        <f t="shared" si="0"/>
        <v>0.76343457943925253</v>
      </c>
      <c r="O14" s="49">
        <f t="shared" si="3"/>
        <v>58.178394110597509</v>
      </c>
      <c r="P14" s="50">
        <f t="shared" si="4"/>
        <v>1745.3518233179252</v>
      </c>
      <c r="Q14" s="51">
        <v>1.42</v>
      </c>
      <c r="R14" s="52">
        <f t="shared" si="1"/>
        <v>2478.3995891114537</v>
      </c>
      <c r="T14" s="53"/>
      <c r="U14" s="54">
        <f t="shared" si="5"/>
        <v>0</v>
      </c>
      <c r="V14" s="56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8"/>
    </row>
    <row r="15" spans="1:35" ht="15.75" thickBot="1">
      <c r="A15" s="1">
        <v>31</v>
      </c>
      <c r="B15" s="57" t="s">
        <v>27</v>
      </c>
      <c r="C15" s="58">
        <v>54.8</v>
      </c>
      <c r="D15" s="59">
        <v>46.8</v>
      </c>
      <c r="E15" s="59">
        <v>52.8</v>
      </c>
      <c r="F15" s="60"/>
      <c r="G15" s="7"/>
      <c r="H15" s="61">
        <f>SUM(C15:F15)/3</f>
        <v>51.466666666666661</v>
      </c>
      <c r="I15" s="62">
        <f t="shared" si="2"/>
        <v>0.12419062939875325</v>
      </c>
      <c r="K15" s="63" t="s">
        <v>27</v>
      </c>
      <c r="L15" s="64"/>
      <c r="M15" s="65">
        <f t="shared" si="8"/>
        <v>0.12419062939875325</v>
      </c>
      <c r="N15" s="66">
        <f t="shared" si="0"/>
        <v>0.90186915887850472</v>
      </c>
      <c r="O15" s="67">
        <f t="shared" si="3"/>
        <v>66.51092665308083</v>
      </c>
      <c r="P15" s="68">
        <f t="shared" si="4"/>
        <v>2061.8387262455058</v>
      </c>
      <c r="Q15" s="69">
        <v>1.42</v>
      </c>
      <c r="R15" s="70">
        <f t="shared" si="1"/>
        <v>2927.8109912686182</v>
      </c>
      <c r="T15" s="71"/>
      <c r="U15" s="72">
        <f t="shared" si="5"/>
        <v>0</v>
      </c>
      <c r="V15" s="73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8"/>
    </row>
    <row r="16" spans="1:35">
      <c r="B16" s="86" t="s">
        <v>28</v>
      </c>
      <c r="C16" s="86"/>
      <c r="D16" s="74">
        <f>D4*A4+D5*A5+D6*A6+D7*A7+D8*A8+D9*A9+D10*A10+D11*A11+D12*A12+D13*A13+D14*A14+D15*A15</f>
        <v>12186.5</v>
      </c>
      <c r="E16" s="74">
        <f>E4*A4+E5*A5+E6*A6+E7*A7+E8*A8+E9*A9+E10*A10+E11*A11+E12*A12+E13*A13+E14*A14+E15*A15</f>
        <v>12328.099999999999</v>
      </c>
      <c r="H16" s="75">
        <f>SUM(H4:H15)</f>
        <v>414.41666666666669</v>
      </c>
      <c r="I16" s="76">
        <f>SUM(I4:I15)</f>
        <v>1</v>
      </c>
      <c r="K16" s="86" t="s">
        <v>28</v>
      </c>
      <c r="L16" s="87"/>
      <c r="M16" s="77">
        <f>SUM(M4:M15)</f>
        <v>1</v>
      </c>
      <c r="N16" s="77"/>
      <c r="O16" s="77"/>
      <c r="P16" s="74">
        <f>SUM(P4:P15)</f>
        <v>16602.208525937338</v>
      </c>
      <c r="Q16" s="78"/>
      <c r="R16" s="79">
        <f>SUM(R4:R15)</f>
        <v>23575.136106831022</v>
      </c>
      <c r="S16" s="79"/>
      <c r="T16" s="82">
        <f t="shared" ref="T16:V16" si="9">SUM(T4:T15)</f>
        <v>6550</v>
      </c>
      <c r="U16" s="79"/>
      <c r="V16" s="82">
        <f t="shared" si="9"/>
        <v>-1123.1381612737534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H2:I2"/>
    <mergeCell ref="K2:R2"/>
    <mergeCell ref="T2:V2"/>
    <mergeCell ref="B16:C16"/>
    <mergeCell ref="K16:L16"/>
  </mergeCells>
  <dataValidations xWindow="436" yWindow="313" count="12"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4">
      <formula1>IF(L5+L6+L7+L8+L9+L10+L11+L12+L13+L14+L15=0,TRUE,FALSE)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5">
      <formula1>IF(L4+L6+L7+L8+L9+L10+L11+L12+L13+L14+L15=0,TRUE,FALSE)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6">
      <formula1>IF(L4+L5+L7+L8+L9+L10+L11+L12+L13+L14+L15=0,TRUE,FALSE)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7">
      <formula1>IF(L4+L5+L6+L8+L9+L10+L11+L12+L13+L14+L15=0,TRUE,FALSE)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8">
      <formula1>IF(L9+L10+L11+L12+L13+L14+L15+L4+L5+L6+L7=0,TRUE,FALSE)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9">
      <formula1>IF(L10+L11+L12+L13+L14+L15+L4+L5+L6+L7+L8=0,TRUE,FALSE)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0">
      <formula1>IF(L11+L12+L13+L14+L15+L4+L5+L6+L7+L8+L9=0,TRUE,FALSE)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1">
      <formula1>IF(L12+L13+L14+L15+L4+L5+L6+L7+L8+L9+L10=0,TRUE,FALSE)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2">
      <formula1>IF(L13+L14+L15+L4+L5+L6+L7+L8+L9+L10+L11=0,TRUE,FALSE)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3">
      <formula1>IF(L14+L15+L4+L5+L6+L7+L8+L9+L10+L11+L12=0,TRUE,FALSE)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4">
      <formula1>IF(L15+L4+L5+L6+L7+L8+L9+L10+L11+L12+L13=0,TRUE,FALSE)</formula1>
    </dataValidation>
    <dataValidation type="custom" showInputMessage="1" showErrorMessage="1" errorTitle="Viga!" error="Kustuta ülejaanud andmed! Sisesta andmed ainult ühte ruutu!" promptTitle="Sisesta sinu MSP (KW) kulu kuus " prompt="Sisesta andmed ainult ühte ruutu! ülejaanu kustuta!" sqref="L15">
      <formula1>IF(L4+L5+L6+L7+L8+L9+L10+L11+L12+L13+L14=0,TRUE,FALSE)</formula1>
    </dataValidation>
  </dataValidations>
  <printOptions horizontalCentered="1"/>
  <pageMargins left="0.23622047244094491" right="0.27559055118110237" top="0.74803149606299213" bottom="0.74803149606299213" header="0.31496062992125984" footer="0.31496062992125984"/>
  <pageSetup paperSize="9" scale="4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kalk</vt:lpstr>
    </vt:vector>
  </TitlesOfParts>
  <Company>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2009-04-18T19:45:32Z</cp:lastPrinted>
  <dcterms:created xsi:type="dcterms:W3CDTF">2009-04-16T09:47:12Z</dcterms:created>
  <dcterms:modified xsi:type="dcterms:W3CDTF">2009-04-18T19:46:09Z</dcterms:modified>
</cp:coreProperties>
</file>